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87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  <c r="G35"/>
  <c r="I21"/>
  <c r="G44"/>
  <c r="G45"/>
  <c r="G46"/>
  <c r="G47"/>
  <c r="G48"/>
  <c r="G43"/>
  <c r="E49"/>
  <c r="G49"/>
  <c r="C49"/>
  <c r="G31"/>
  <c r="G32"/>
  <c r="G33"/>
  <c r="G34"/>
  <c r="G36"/>
  <c r="G37"/>
  <c r="C37"/>
  <c r="I43"/>
  <c r="I44"/>
  <c r="I45"/>
  <c r="I46"/>
  <c r="I47"/>
  <c r="I48"/>
  <c r="I49"/>
  <c r="H24"/>
  <c r="H25"/>
  <c r="I23"/>
  <c r="I24"/>
  <c r="I25"/>
  <c r="I22"/>
  <c r="H20"/>
  <c r="I20" s="1"/>
  <c r="I8"/>
  <c r="I9"/>
  <c r="I10"/>
  <c r="I11"/>
  <c r="I12"/>
</calcChain>
</file>

<file path=xl/sharedStrings.xml><?xml version="1.0" encoding="utf-8"?>
<sst xmlns="http://schemas.openxmlformats.org/spreadsheetml/2006/main" count="63" uniqueCount="46">
  <si>
    <t>Расчет размера адресной субсидии в связи с ростом платы за коммунальные</t>
  </si>
  <si>
    <t xml:space="preserve"> услуги на семью, проживающую в жилом помещении 54 кв. метра</t>
  </si>
  <si>
    <t>Наименование коммунальной услуги</t>
  </si>
  <si>
    <t>Отопление</t>
  </si>
  <si>
    <t>Горячее водоснабжение</t>
  </si>
  <si>
    <t>Холодное водоснабжение</t>
  </si>
  <si>
    <t>Электроснабжение</t>
  </si>
  <si>
    <t>Водоотведение</t>
  </si>
  <si>
    <t>Газоснабжение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</si>
  <si>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</si>
  <si>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</si>
  <si>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</si>
  <si>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</si>
  <si>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</si>
  <si>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</si>
  <si>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 xml:space="preserve">Средне месячный объем потребле ния </t>
  </si>
  <si>
    <t>Отопление, Гкал</t>
  </si>
  <si>
    <t>Горячее водоснабжение, куб. м</t>
  </si>
  <si>
    <t>Холодное водоснабжение, куб. м</t>
  </si>
  <si>
    <t>Площадь жилого помещения - 54 кв. м</t>
  </si>
  <si>
    <t>Водоотведение, куб. м</t>
  </si>
  <si>
    <t>Газоснабжение, куб. м</t>
  </si>
  <si>
    <t>Электроснабжение, кВт/ч</t>
  </si>
  <si>
    <t xml:space="preserve">Среднемесячная плата за коммунальные услуги в 2013 году: </t>
  </si>
  <si>
    <t>К</t>
  </si>
  <si>
    <t>Коэффи циент увеличе ния, К</t>
  </si>
  <si>
    <t>Расчет размера адресной субсидии:</t>
  </si>
  <si>
    <t>по Челябинскому городскому округу</t>
  </si>
  <si>
    <t>Размер адресной субсидии, руб. (гр. 2 - гр. 4)</t>
  </si>
  <si>
    <t>Итого:</t>
  </si>
  <si>
    <t>Закон Челябинской области "О предоставлении гражданам адресной субсидии в связи с ростом</t>
  </si>
  <si>
    <t>Тариф в декабре 2013 года, руб.</t>
  </si>
  <si>
    <t>платы за коммунальные услуги" от 26.06.2014 № 713-ЗО</t>
  </si>
  <si>
    <t>Тариф в июле 2014 года, руб.</t>
  </si>
  <si>
    <t>Средне месячная плата в 2013 году, руб. (гр.8 х тариф декабря 2012 г.)</t>
  </si>
  <si>
    <t>Среднемесячная плата за коммунальные услуги в 2013 году, руб.</t>
  </si>
  <si>
    <t xml:space="preserve">Среднемесячная плата за коммунальные услуги в 2014 году, руб. (гр. 2 х гр. 3) </t>
  </si>
  <si>
    <t xml:space="preserve">Среднемесячная плата за коммунальные услуги в 2014 году: </t>
  </si>
  <si>
    <t xml:space="preserve">Среднемесячная плата за коммунальные услуги в 2014 г., руб. </t>
  </si>
  <si>
    <t xml:space="preserve">Среднемесячная плата за коммунальные услуги в 2013 году, руб. </t>
  </si>
  <si>
    <t>Предельный (максимальный) индекс изменения размера вносимой гражданами платы за коммунальные</t>
  </si>
  <si>
    <t>Объем потребления коммунальных услуг в 2013 году</t>
  </si>
  <si>
    <t xml:space="preserve">Среднемесячная плата с учетом 5.2% роста тарифа, руб. (гр. 3 х 1.12) </t>
  </si>
  <si>
    <t>услуги по Челябинскому городскому округу - 5.2 % (постановление Губернатора Челябинской области</t>
  </si>
  <si>
    <t>от 27.06.2014 № 424).</t>
  </si>
  <si>
    <r>
      <t xml:space="preserve">Ежемесячный размер адресной субсидии </t>
    </r>
    <r>
      <rPr>
        <b/>
        <sz val="10"/>
        <rFont val="Arial Cyr"/>
        <charset val="204"/>
      </rPr>
      <t>3.19 рубля</t>
    </r>
    <r>
      <rPr>
        <sz val="10"/>
        <rFont val="Arial Cyr"/>
        <charset val="204"/>
      </rPr>
      <t xml:space="preserve">. 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</si>
</sst>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2" fontId="0" fillId="0" borderId="0" xfId="0" applyNumberFormat="1"/>
    <xf numFmtId="0" fontId="0" fillId="0" borderId="1" xfId="0" applyBorder="1" applyAlignment="1">
      <alignment horizontal="right"/>
    </xf>
    <xf numFmtId="0" fontId="4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22" workbookViewId="0">
      <selection activeCell="G43" sqref="G43:H43"/>
    </sheetView>
  </sheetViews>
  <sheetFormatPr defaultRowHeight="12.75"/>
  <cols>
    <col min="1" max="1" width="18.28515625" customWidth="1"/>
    <col min="2" max="2" width="9.28515625" customWidth="1"/>
    <col min="8" max="8" width="9.85546875" customWidth="1"/>
  </cols>
  <sheetData>
    <row r="1" spans="1:9" ht="15.7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5.75">
      <c r="A2" s="28" t="s">
        <v>1</v>
      </c>
      <c r="B2" s="28"/>
      <c r="C2" s="28"/>
      <c r="D2" s="28"/>
      <c r="E2" s="28"/>
      <c r="F2" s="28"/>
      <c r="G2" s="28"/>
      <c r="H2" s="28"/>
      <c r="I2" s="2"/>
    </row>
    <row r="3" spans="1:9" ht="15.75">
      <c r="A3" s="28" t="s">
        <v>27</v>
      </c>
      <c r="B3" s="28"/>
      <c r="C3" s="28"/>
      <c r="D3" s="28"/>
      <c r="E3" s="28"/>
      <c r="F3" s="28"/>
      <c r="G3" s="28"/>
      <c r="H3" s="28"/>
      <c r="I3" s="28"/>
    </row>
    <row r="4" spans="1:9" ht="15.75">
      <c r="A4" s="13" t="s">
        <v>30</v>
      </c>
      <c r="B4" s="1"/>
      <c r="C4" s="1"/>
      <c r="D4" s="1"/>
      <c r="E4" s="1"/>
      <c r="F4" s="1"/>
      <c r="G4" s="1"/>
      <c r="H4" s="1"/>
      <c r="I4" s="1"/>
    </row>
    <row r="5" spans="1:9">
      <c r="A5" s="13" t="s">
        <v>32</v>
      </c>
    </row>
    <row r="6" spans="1:9" ht="51">
      <c r="A6" s="14" t="s">
        <v>2</v>
      </c>
      <c r="B6" s="44"/>
      <c r="C6" s="14" t="s">
        <v>31</v>
      </c>
      <c r="D6" s="44"/>
      <c r="E6" s="15"/>
      <c r="F6" s="14" t="s">
        <v>33</v>
      </c>
      <c r="G6" s="44"/>
      <c r="H6" s="15"/>
      <c r="I6" s="4" t="s">
        <v>25</v>
      </c>
    </row>
    <row r="7" spans="1:9">
      <c r="A7" s="42" t="s">
        <v>3</v>
      </c>
      <c r="B7" s="43"/>
      <c r="C7" s="19">
        <v>934.43</v>
      </c>
      <c r="D7" s="25"/>
      <c r="E7" s="20"/>
      <c r="F7" s="19">
        <v>990.5</v>
      </c>
      <c r="G7" s="25"/>
      <c r="H7" s="20"/>
      <c r="I7" s="9">
        <f t="shared" ref="I7:I12" si="0">F7/C7</f>
        <v>1.0600044947187055</v>
      </c>
    </row>
    <row r="8" spans="1:9">
      <c r="A8" s="42" t="s">
        <v>4</v>
      </c>
      <c r="B8" s="43"/>
      <c r="C8" s="19">
        <v>43.64</v>
      </c>
      <c r="D8" s="25"/>
      <c r="E8" s="20"/>
      <c r="F8" s="19">
        <v>46.26</v>
      </c>
      <c r="G8" s="25"/>
      <c r="H8" s="20"/>
      <c r="I8" s="9">
        <f t="shared" si="0"/>
        <v>1.0600366636113656</v>
      </c>
    </row>
    <row r="9" spans="1:9">
      <c r="A9" s="42" t="s">
        <v>5</v>
      </c>
      <c r="B9" s="43"/>
      <c r="C9" s="19">
        <v>16.649999999999999</v>
      </c>
      <c r="D9" s="25"/>
      <c r="E9" s="20"/>
      <c r="F9" s="19">
        <v>17.37</v>
      </c>
      <c r="G9" s="25"/>
      <c r="H9" s="20"/>
      <c r="I9" s="9">
        <f t="shared" si="0"/>
        <v>1.0432432432432435</v>
      </c>
    </row>
    <row r="10" spans="1:9">
      <c r="A10" s="45" t="s">
        <v>7</v>
      </c>
      <c r="B10" s="45"/>
      <c r="C10" s="19">
        <v>10.92</v>
      </c>
      <c r="D10" s="25"/>
      <c r="E10" s="20"/>
      <c r="F10" s="19">
        <v>11.38</v>
      </c>
      <c r="G10" s="25"/>
      <c r="H10" s="20"/>
      <c r="I10" s="9">
        <f t="shared" si="0"/>
        <v>1.0421245421245422</v>
      </c>
    </row>
    <row r="11" spans="1:9">
      <c r="A11" s="24" t="s">
        <v>8</v>
      </c>
      <c r="B11" s="24"/>
      <c r="C11" s="19">
        <v>5.26</v>
      </c>
      <c r="D11" s="25"/>
      <c r="E11" s="20"/>
      <c r="F11" s="19">
        <v>5.48</v>
      </c>
      <c r="G11" s="25"/>
      <c r="H11" s="20"/>
      <c r="I11" s="9">
        <f t="shared" si="0"/>
        <v>1.0418250950570342</v>
      </c>
    </row>
    <row r="12" spans="1:9">
      <c r="A12" s="42" t="s">
        <v>6</v>
      </c>
      <c r="B12" s="43"/>
      <c r="C12" s="19">
        <v>2.41</v>
      </c>
      <c r="D12" s="25"/>
      <c r="E12" s="20"/>
      <c r="F12" s="19">
        <v>2.5099999999999998</v>
      </c>
      <c r="G12" s="25"/>
      <c r="H12" s="20"/>
      <c r="I12" s="9">
        <f t="shared" si="0"/>
        <v>1.0414937759336098</v>
      </c>
    </row>
    <row r="14" spans="1:9">
      <c r="A14" t="s">
        <v>23</v>
      </c>
    </row>
    <row r="15" spans="1:9">
      <c r="A15" t="s">
        <v>19</v>
      </c>
    </row>
    <row r="16" spans="1:9" ht="12.75" customHeight="1">
      <c r="A16" s="16" t="s">
        <v>2</v>
      </c>
      <c r="B16" s="40" t="s">
        <v>41</v>
      </c>
      <c r="C16" s="40"/>
      <c r="D16" s="40"/>
      <c r="E16" s="40"/>
      <c r="F16" s="40"/>
      <c r="G16" s="41"/>
      <c r="H16" s="33" t="s">
        <v>15</v>
      </c>
      <c r="I16" s="36" t="s">
        <v>34</v>
      </c>
    </row>
    <row r="17" spans="1:9">
      <c r="A17" s="16"/>
      <c r="B17" s="32" t="s">
        <v>9</v>
      </c>
      <c r="C17" s="32" t="s">
        <v>10</v>
      </c>
      <c r="D17" s="32" t="s">
        <v>11</v>
      </c>
      <c r="E17" s="32" t="s">
        <v>12</v>
      </c>
      <c r="F17" s="32" t="s">
        <v>13</v>
      </c>
      <c r="G17" s="32" t="s">
        <v>14</v>
      </c>
      <c r="H17" s="34"/>
      <c r="I17" s="37"/>
    </row>
    <row r="18" spans="1:9" ht="88.5" customHeight="1">
      <c r="A18" s="16"/>
      <c r="B18" s="32"/>
      <c r="C18" s="32"/>
      <c r="D18" s="32"/>
      <c r="E18" s="32"/>
      <c r="F18" s="32"/>
      <c r="G18" s="32"/>
      <c r="H18" s="35"/>
      <c r="I18" s="38"/>
    </row>
    <row r="19" spans="1:9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6">
        <v>8</v>
      </c>
      <c r="I19" s="6">
        <v>9</v>
      </c>
    </row>
    <row r="20" spans="1:9">
      <c r="A20" s="3" t="s">
        <v>16</v>
      </c>
      <c r="B20" s="3">
        <v>0</v>
      </c>
      <c r="C20" s="3">
        <v>0</v>
      </c>
      <c r="D20" s="3">
        <v>0</v>
      </c>
      <c r="E20" s="3">
        <v>3.2199999999999999E-2</v>
      </c>
      <c r="F20" s="3">
        <v>3.6600000000000001E-2</v>
      </c>
      <c r="G20" s="3">
        <v>3.6600000000000001E-2</v>
      </c>
      <c r="H20" s="9">
        <f>(E20+F20+G20)/6</f>
        <v>1.7566666666666664E-2</v>
      </c>
      <c r="I20" s="5">
        <f>H20*C7*54</f>
        <v>886.40029799999991</v>
      </c>
    </row>
    <row r="21" spans="1:9" ht="38.25">
      <c r="A21" s="8" t="s">
        <v>17</v>
      </c>
      <c r="B21" s="3">
        <v>0.21199999999999999</v>
      </c>
      <c r="C21" s="3">
        <v>0.21199999999999999</v>
      </c>
      <c r="D21" s="3">
        <v>0.21199999999999999</v>
      </c>
      <c r="E21" s="3">
        <v>0.21199999999999999</v>
      </c>
      <c r="F21" s="3">
        <v>0.21199999999999999</v>
      </c>
      <c r="G21" s="3">
        <v>0.21199999999999999</v>
      </c>
      <c r="H21" s="3">
        <v>0.21199999999999999</v>
      </c>
      <c r="I21" s="5">
        <f>H21*C7</f>
        <v>198.09915999999998</v>
      </c>
    </row>
    <row r="22" spans="1:9" ht="38.25">
      <c r="A22" s="8" t="s">
        <v>18</v>
      </c>
      <c r="B22" s="3">
        <v>9.1</v>
      </c>
      <c r="C22" s="3">
        <v>9.1</v>
      </c>
      <c r="D22" s="3">
        <v>9.1</v>
      </c>
      <c r="E22" s="3">
        <v>9.1</v>
      </c>
      <c r="F22" s="3">
        <v>9.1</v>
      </c>
      <c r="G22" s="3">
        <v>9.1</v>
      </c>
      <c r="H22" s="3">
        <v>9.1</v>
      </c>
      <c r="I22" s="5">
        <f>H22*C9</f>
        <v>151.51499999999999</v>
      </c>
    </row>
    <row r="23" spans="1:9" ht="25.5">
      <c r="A23" s="8" t="s">
        <v>20</v>
      </c>
      <c r="B23" s="3">
        <v>9.1</v>
      </c>
      <c r="C23" s="3">
        <v>9.1</v>
      </c>
      <c r="D23" s="3">
        <v>9.1</v>
      </c>
      <c r="E23" s="3">
        <v>9.1</v>
      </c>
      <c r="F23" s="3">
        <v>9.1</v>
      </c>
      <c r="G23" s="3">
        <v>9.1</v>
      </c>
      <c r="H23" s="3">
        <v>9.1</v>
      </c>
      <c r="I23" s="5">
        <f>H23*C10</f>
        <v>99.372</v>
      </c>
    </row>
    <row r="24" spans="1:9" ht="25.5">
      <c r="A24" s="8" t="s">
        <v>21</v>
      </c>
      <c r="B24" s="3">
        <v>12</v>
      </c>
      <c r="C24" s="3">
        <v>12</v>
      </c>
      <c r="D24" s="3">
        <v>12</v>
      </c>
      <c r="E24" s="3">
        <v>12</v>
      </c>
      <c r="F24" s="3">
        <v>12</v>
      </c>
      <c r="G24" s="3">
        <v>12</v>
      </c>
      <c r="H24" s="3">
        <f>(B24+C24+D24+E24+F24+G24)/6</f>
        <v>12</v>
      </c>
      <c r="I24" s="5">
        <f>H24*C11</f>
        <v>63.12</v>
      </c>
    </row>
    <row r="25" spans="1:9" ht="25.5">
      <c r="A25" s="8" t="s">
        <v>22</v>
      </c>
      <c r="B25" s="3">
        <v>100</v>
      </c>
      <c r="C25" s="3">
        <v>100</v>
      </c>
      <c r="D25" s="3">
        <v>100</v>
      </c>
      <c r="E25" s="3">
        <v>100</v>
      </c>
      <c r="F25" s="3">
        <v>100</v>
      </c>
      <c r="G25" s="3">
        <v>100</v>
      </c>
      <c r="H25" s="3">
        <f>(B25+C25+D25+E25+F25+G25)/6</f>
        <v>100</v>
      </c>
      <c r="I25" s="3">
        <f>H25*C12</f>
        <v>241</v>
      </c>
    </row>
    <row r="26" spans="1:9">
      <c r="I26" s="11"/>
    </row>
    <row r="27" spans="1:9">
      <c r="A27" t="s">
        <v>37</v>
      </c>
    </row>
    <row r="28" spans="1:9">
      <c r="A28" t="s">
        <v>19</v>
      </c>
    </row>
    <row r="29" spans="1:9" ht="37.5" customHeight="1">
      <c r="A29" s="16" t="s">
        <v>2</v>
      </c>
      <c r="B29" s="16"/>
      <c r="C29" s="39" t="s">
        <v>35</v>
      </c>
      <c r="D29" s="39"/>
      <c r="E29" s="39"/>
      <c r="F29" s="7" t="s">
        <v>24</v>
      </c>
      <c r="G29" s="29" t="s">
        <v>36</v>
      </c>
      <c r="H29" s="30"/>
      <c r="I29" s="31"/>
    </row>
    <row r="30" spans="1:9" ht="11.25" customHeight="1">
      <c r="A30" s="14">
        <v>1</v>
      </c>
      <c r="B30" s="15"/>
      <c r="C30" s="29">
        <v>2</v>
      </c>
      <c r="D30" s="30"/>
      <c r="E30" s="31"/>
      <c r="F30" s="7">
        <v>3</v>
      </c>
      <c r="G30" s="29">
        <v>4</v>
      </c>
      <c r="H30" s="30"/>
      <c r="I30" s="31"/>
    </row>
    <row r="31" spans="1:9">
      <c r="A31" s="24" t="s">
        <v>3</v>
      </c>
      <c r="B31" s="24"/>
      <c r="C31" s="19">
        <v>886.4</v>
      </c>
      <c r="D31" s="25"/>
      <c r="E31" s="20"/>
      <c r="F31" s="9">
        <v>1.06</v>
      </c>
      <c r="G31" s="21">
        <f t="shared" ref="G31:G36" si="1">C31*F31</f>
        <v>939.58400000000006</v>
      </c>
      <c r="H31" s="26"/>
      <c r="I31" s="27"/>
    </row>
    <row r="32" spans="1:9">
      <c r="A32" s="24" t="s">
        <v>4</v>
      </c>
      <c r="B32" s="24"/>
      <c r="C32" s="19">
        <v>198.1</v>
      </c>
      <c r="D32" s="25"/>
      <c r="E32" s="20"/>
      <c r="F32" s="9">
        <v>1.06</v>
      </c>
      <c r="G32" s="21">
        <f t="shared" si="1"/>
        <v>209.98600000000002</v>
      </c>
      <c r="H32" s="26"/>
      <c r="I32" s="27"/>
    </row>
    <row r="33" spans="1:9">
      <c r="A33" s="24" t="s">
        <v>5</v>
      </c>
      <c r="B33" s="24"/>
      <c r="C33" s="19">
        <v>151.52000000000001</v>
      </c>
      <c r="D33" s="25"/>
      <c r="E33" s="20"/>
      <c r="F33" s="9">
        <v>1.0431999999999999</v>
      </c>
      <c r="G33" s="21">
        <f t="shared" si="1"/>
        <v>158.065664</v>
      </c>
      <c r="H33" s="26"/>
      <c r="I33" s="27"/>
    </row>
    <row r="34" spans="1:9">
      <c r="A34" s="24" t="s">
        <v>7</v>
      </c>
      <c r="B34" s="24"/>
      <c r="C34" s="19">
        <v>99.37</v>
      </c>
      <c r="D34" s="25"/>
      <c r="E34" s="20"/>
      <c r="F34" s="9">
        <v>1.0421</v>
      </c>
      <c r="G34" s="21">
        <f t="shared" si="1"/>
        <v>103.553477</v>
      </c>
      <c r="H34" s="26"/>
      <c r="I34" s="27"/>
    </row>
    <row r="35" spans="1:9">
      <c r="A35" s="24" t="s">
        <v>8</v>
      </c>
      <c r="B35" s="24"/>
      <c r="C35" s="19">
        <v>63.12</v>
      </c>
      <c r="D35" s="25"/>
      <c r="E35" s="20"/>
      <c r="F35" s="9">
        <v>1.0418000000000001</v>
      </c>
      <c r="G35" s="21">
        <f t="shared" si="1"/>
        <v>65.758415999999997</v>
      </c>
      <c r="H35" s="26"/>
      <c r="I35" s="27"/>
    </row>
    <row r="36" spans="1:9">
      <c r="A36" s="24" t="s">
        <v>6</v>
      </c>
      <c r="B36" s="24"/>
      <c r="C36" s="19">
        <v>241</v>
      </c>
      <c r="D36" s="25"/>
      <c r="E36" s="20"/>
      <c r="F36" s="9">
        <v>1.0415000000000001</v>
      </c>
      <c r="G36" s="21">
        <f t="shared" si="1"/>
        <v>251.00150000000002</v>
      </c>
      <c r="H36" s="26"/>
      <c r="I36" s="27"/>
    </row>
    <row r="37" spans="1:9">
      <c r="B37" s="12" t="s">
        <v>29</v>
      </c>
      <c r="C37" s="22">
        <f>SUM(C31:C36)</f>
        <v>1639.5099999999998</v>
      </c>
      <c r="D37" s="22"/>
      <c r="E37" s="22"/>
      <c r="F37" s="3"/>
      <c r="G37" s="23">
        <f>SUM(G31:G36)</f>
        <v>1727.949057</v>
      </c>
      <c r="H37" s="22"/>
      <c r="I37" s="22"/>
    </row>
    <row r="39" spans="1:9">
      <c r="A39" t="s">
        <v>26</v>
      </c>
    </row>
    <row r="41" spans="1:9" ht="65.25" customHeight="1">
      <c r="A41" s="16" t="s">
        <v>2</v>
      </c>
      <c r="B41" s="16"/>
      <c r="C41" s="16" t="s">
        <v>38</v>
      </c>
      <c r="D41" s="16"/>
      <c r="E41" s="16" t="s">
        <v>39</v>
      </c>
      <c r="F41" s="16"/>
      <c r="G41" s="16" t="s">
        <v>42</v>
      </c>
      <c r="H41" s="16"/>
      <c r="I41" s="10" t="s">
        <v>28</v>
      </c>
    </row>
    <row r="42" spans="1:9" ht="14.25" customHeight="1">
      <c r="A42" s="14">
        <v>1</v>
      </c>
      <c r="B42" s="15"/>
      <c r="C42" s="14">
        <v>2</v>
      </c>
      <c r="D42" s="15"/>
      <c r="E42" s="14">
        <v>3</v>
      </c>
      <c r="F42" s="15"/>
      <c r="G42" s="14">
        <v>4</v>
      </c>
      <c r="H42" s="15"/>
      <c r="I42" s="7">
        <v>5</v>
      </c>
    </row>
    <row r="43" spans="1:9">
      <c r="A43" s="24" t="s">
        <v>3</v>
      </c>
      <c r="B43" s="24"/>
      <c r="C43" s="22">
        <v>939.58</v>
      </c>
      <c r="D43" s="22"/>
      <c r="E43" s="22">
        <v>886.4</v>
      </c>
      <c r="F43" s="22"/>
      <c r="G43" s="23">
        <f t="shared" ref="G43:G48" si="2">E43*1.052</f>
        <v>932.49279999999999</v>
      </c>
      <c r="H43" s="23"/>
      <c r="I43" s="5">
        <f t="shared" ref="I43:I48" si="3">C43-G43</f>
        <v>7.0872000000000526</v>
      </c>
    </row>
    <row r="44" spans="1:9">
      <c r="A44" s="24" t="s">
        <v>4</v>
      </c>
      <c r="B44" s="24"/>
      <c r="C44" s="22">
        <v>209.99</v>
      </c>
      <c r="D44" s="22"/>
      <c r="E44" s="22">
        <v>198.1</v>
      </c>
      <c r="F44" s="22"/>
      <c r="G44" s="23">
        <f t="shared" si="2"/>
        <v>208.40120000000002</v>
      </c>
      <c r="H44" s="23"/>
      <c r="I44" s="5">
        <f t="shared" si="3"/>
        <v>1.588799999999992</v>
      </c>
    </row>
    <row r="45" spans="1:9">
      <c r="A45" s="24" t="s">
        <v>5</v>
      </c>
      <c r="B45" s="24"/>
      <c r="C45" s="22">
        <v>158.07</v>
      </c>
      <c r="D45" s="22"/>
      <c r="E45" s="22">
        <v>151.52000000000001</v>
      </c>
      <c r="F45" s="22"/>
      <c r="G45" s="23">
        <f t="shared" si="2"/>
        <v>159.39904000000001</v>
      </c>
      <c r="H45" s="23"/>
      <c r="I45" s="5">
        <f t="shared" si="3"/>
        <v>-1.3290400000000204</v>
      </c>
    </row>
    <row r="46" spans="1:9">
      <c r="A46" s="24" t="s">
        <v>7</v>
      </c>
      <c r="B46" s="24"/>
      <c r="C46" s="22">
        <v>103.55</v>
      </c>
      <c r="D46" s="22"/>
      <c r="E46" s="22">
        <v>99.37</v>
      </c>
      <c r="F46" s="22"/>
      <c r="G46" s="23">
        <f t="shared" si="2"/>
        <v>104.53724000000001</v>
      </c>
      <c r="H46" s="23"/>
      <c r="I46" s="5">
        <f t="shared" si="3"/>
        <v>-0.98724000000001411</v>
      </c>
    </row>
    <row r="47" spans="1:9">
      <c r="A47" s="24" t="s">
        <v>8</v>
      </c>
      <c r="B47" s="24"/>
      <c r="C47" s="22">
        <v>65.760000000000005</v>
      </c>
      <c r="D47" s="22"/>
      <c r="E47" s="22">
        <v>63.12</v>
      </c>
      <c r="F47" s="22"/>
      <c r="G47" s="23">
        <f t="shared" si="2"/>
        <v>66.402240000000006</v>
      </c>
      <c r="H47" s="23"/>
      <c r="I47" s="5">
        <f t="shared" si="3"/>
        <v>-0.64224000000000103</v>
      </c>
    </row>
    <row r="48" spans="1:9">
      <c r="A48" s="24" t="s">
        <v>6</v>
      </c>
      <c r="B48" s="24"/>
      <c r="C48" s="22">
        <v>251</v>
      </c>
      <c r="D48" s="22"/>
      <c r="E48" s="22">
        <v>241</v>
      </c>
      <c r="F48" s="22"/>
      <c r="G48" s="23">
        <f t="shared" si="2"/>
        <v>253.53200000000001</v>
      </c>
      <c r="H48" s="23"/>
      <c r="I48" s="5">
        <f t="shared" si="3"/>
        <v>-2.5320000000000107</v>
      </c>
    </row>
    <row r="49" spans="1:9">
      <c r="A49" s="17" t="s">
        <v>29</v>
      </c>
      <c r="B49" s="18"/>
      <c r="C49" s="19">
        <f>SUM(C43:C48)</f>
        <v>1727.95</v>
      </c>
      <c r="D49" s="20"/>
      <c r="E49" s="19">
        <f>SUM(E43:E48)</f>
        <v>1639.5099999999998</v>
      </c>
      <c r="F49" s="20"/>
      <c r="G49" s="21">
        <f>SUM(G43:G48)</f>
        <v>1724.7645199999999</v>
      </c>
      <c r="H49" s="20"/>
      <c r="I49" s="5">
        <f>SUM(I43:I48)</f>
        <v>3.1854799999999983</v>
      </c>
    </row>
    <row r="51" spans="1:9">
      <c r="A51" t="s">
        <v>40</v>
      </c>
    </row>
    <row r="52" spans="1:9">
      <c r="A52" t="s">
        <v>43</v>
      </c>
    </row>
    <row r="53" spans="1:9">
      <c r="A53" t="s">
        <v>44</v>
      </c>
    </row>
    <row r="54" spans="1:9">
      <c r="A54" t="s">
        <v>45</v>
      </c>
    </row>
  </sheetData>
  <mergeCells count="95">
    <mergeCell ref="A16:A18"/>
    <mergeCell ref="B17:B18"/>
    <mergeCell ref="C17:C18"/>
    <mergeCell ref="D17:D18"/>
    <mergeCell ref="A12:B12"/>
    <mergeCell ref="A11:B11"/>
    <mergeCell ref="A10:B10"/>
    <mergeCell ref="A2:H2"/>
    <mergeCell ref="A6:B6"/>
    <mergeCell ref="C6:E6"/>
    <mergeCell ref="C9:E9"/>
    <mergeCell ref="C10:E10"/>
    <mergeCell ref="A7:B7"/>
    <mergeCell ref="A8:B8"/>
    <mergeCell ref="A9:B9"/>
    <mergeCell ref="C12:E12"/>
    <mergeCell ref="F6:H6"/>
    <mergeCell ref="F7:H7"/>
    <mergeCell ref="F8:H8"/>
    <mergeCell ref="F9:H9"/>
    <mergeCell ref="F10:H10"/>
    <mergeCell ref="F11:H11"/>
    <mergeCell ref="F12:H12"/>
    <mergeCell ref="C7:E7"/>
    <mergeCell ref="C8:E8"/>
    <mergeCell ref="C33:E33"/>
    <mergeCell ref="C34:E34"/>
    <mergeCell ref="C35:E35"/>
    <mergeCell ref="C29:E29"/>
    <mergeCell ref="B16:G16"/>
    <mergeCell ref="E17:E18"/>
    <mergeCell ref="A29:B29"/>
    <mergeCell ref="A31:B31"/>
    <mergeCell ref="A32:B32"/>
    <mergeCell ref="C36:E36"/>
    <mergeCell ref="G31:I31"/>
    <mergeCell ref="G32:I32"/>
    <mergeCell ref="G33:I33"/>
    <mergeCell ref="C31:E31"/>
    <mergeCell ref="C32:E32"/>
    <mergeCell ref="A33:B33"/>
    <mergeCell ref="A3:I3"/>
    <mergeCell ref="A30:B30"/>
    <mergeCell ref="C30:E30"/>
    <mergeCell ref="G30:I30"/>
    <mergeCell ref="G29:I29"/>
    <mergeCell ref="F17:F18"/>
    <mergeCell ref="G17:G18"/>
    <mergeCell ref="H16:H18"/>
    <mergeCell ref="I16:I18"/>
    <mergeCell ref="C11:E11"/>
    <mergeCell ref="A42:B42"/>
    <mergeCell ref="G34:I34"/>
    <mergeCell ref="G35:I35"/>
    <mergeCell ref="G36:I36"/>
    <mergeCell ref="A34:B34"/>
    <mergeCell ref="A35:B35"/>
    <mergeCell ref="A36:B36"/>
    <mergeCell ref="C37:E37"/>
    <mergeCell ref="G37:I37"/>
    <mergeCell ref="A47:B47"/>
    <mergeCell ref="A48:B48"/>
    <mergeCell ref="C41:D41"/>
    <mergeCell ref="C43:D43"/>
    <mergeCell ref="C44:D44"/>
    <mergeCell ref="C45:D45"/>
    <mergeCell ref="C46:D46"/>
    <mergeCell ref="C47:D47"/>
    <mergeCell ref="C48:D48"/>
    <mergeCell ref="A41:B41"/>
    <mergeCell ref="A46:B46"/>
    <mergeCell ref="A43:B43"/>
    <mergeCell ref="A44:B44"/>
    <mergeCell ref="A45:B45"/>
    <mergeCell ref="C42:D42"/>
    <mergeCell ref="G48:H48"/>
    <mergeCell ref="E42:F42"/>
    <mergeCell ref="E43:F43"/>
    <mergeCell ref="E44:F44"/>
    <mergeCell ref="E45:F45"/>
    <mergeCell ref="E46:F46"/>
    <mergeCell ref="G44:H44"/>
    <mergeCell ref="G45:H45"/>
    <mergeCell ref="G46:H46"/>
    <mergeCell ref="G47:H47"/>
    <mergeCell ref="G42:H42"/>
    <mergeCell ref="E41:F41"/>
    <mergeCell ref="A49:B49"/>
    <mergeCell ref="C49:D49"/>
    <mergeCell ref="E49:F49"/>
    <mergeCell ref="G49:H49"/>
    <mergeCell ref="E47:F47"/>
    <mergeCell ref="E48:F48"/>
    <mergeCell ref="G41:H41"/>
    <mergeCell ref="G43:H43"/>
  </mergeCells>
  <phoneticPr fontId="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Давыдова Мария Владимировна</cp:lastModifiedBy>
  <cp:lastPrinted>2013-07-29T11:47:09Z</cp:lastPrinted>
  <dcterms:created xsi:type="dcterms:W3CDTF">2013-07-26T06:17:01Z</dcterms:created>
  <dcterms:modified xsi:type="dcterms:W3CDTF">2014-08-07T04:42:34Z</dcterms:modified>
</cp:coreProperties>
</file>